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\Documents\Denis\Cantley\"/>
    </mc:Choice>
  </mc:AlternateContent>
  <bookViews>
    <workbookView xWindow="0" yWindow="0" windowWidth="23016" windowHeight="8988"/>
  </bookViews>
  <sheets>
    <sheet name="modifié 12.1.2017" sheetId="2" r:id="rId1"/>
  </sheets>
  <definedNames>
    <definedName name="_xlnm.Print_Area" localSheetId="0">'modifié 12.1.2017'!$A$1:$I$49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 s="1"/>
  <c r="E32" i="2" l="1"/>
  <c r="E26" i="2" s="1"/>
  <c r="E34" i="2"/>
  <c r="E24" i="2"/>
  <c r="E20" i="2"/>
  <c r="E21" i="2" s="1"/>
  <c r="E22" i="2" l="1"/>
  <c r="E25" i="2" s="1"/>
  <c r="E27" i="2" s="1"/>
  <c r="E35" i="2" s="1"/>
</calcChain>
</file>

<file path=xl/sharedStrings.xml><?xml version="1.0" encoding="utf-8"?>
<sst xmlns="http://schemas.openxmlformats.org/spreadsheetml/2006/main" count="32" uniqueCount="28">
  <si>
    <t>Total</t>
  </si>
  <si>
    <t>Moyenne 35 ans</t>
  </si>
  <si>
    <t xml:space="preserve">Donc, on ajoute un frais qui n'a jamais existé de 2003 à 2016. </t>
  </si>
  <si>
    <t>Denis Durand</t>
  </si>
  <si>
    <t>Moyenne 13 ans</t>
  </si>
  <si>
    <t>Total 214-02, 226-03</t>
  </si>
  <si>
    <t>COÛTS DE L'USAGE</t>
  </si>
  <si>
    <t>AMOTISSEMENT 20 ANS</t>
  </si>
  <si>
    <t>REG. 214-02</t>
  </si>
  <si>
    <t>REG. 226-03</t>
  </si>
  <si>
    <t>Vidange annuelle</t>
  </si>
  <si>
    <t>Moyenne annuelle 35 ans</t>
  </si>
  <si>
    <t>Ce nouveau montant est possiblement supérieur au coût de la main d'oeuvre municipale.</t>
  </si>
  <si>
    <t>Chanmps d'épuration conventionnel</t>
  </si>
  <si>
    <t>Règlement 226-03</t>
  </si>
  <si>
    <t>Taxation</t>
  </si>
  <si>
    <t>Coût du branchement personnel</t>
  </si>
  <si>
    <t xml:space="preserve">       COUTS D'OPÉRATION D'UN CHAMPS CONVENTIONNEL</t>
  </si>
  <si>
    <t>Écart Lafortune et champs conventionnel</t>
  </si>
  <si>
    <t>Champs d'épuration antérieur, amortissement 35 ans</t>
  </si>
  <si>
    <t xml:space="preserve">Il a toujours été compris que les frais de mains-d'œuvre de l'employé n'étaient pas facturables, ce qui est de même pour </t>
  </si>
  <si>
    <t xml:space="preserve">                             RÉSEAU D'ÉGOUT SANITAIRE LAFORTUNE </t>
  </si>
  <si>
    <t xml:space="preserve"> gestion des boues  soit 3500$ et le renouvellement de l'équipement et réparations majeures soit 6,500$.</t>
  </si>
  <si>
    <t xml:space="preserve">autres entretiens et  réparations courantes et l'article 5 indique la création d'un fonds de réserve de 10,000$ l'an pour la  </t>
  </si>
  <si>
    <t xml:space="preserve">L'article 3 indique le type de dépense à inclure soit: les coûts énergétique, d'alarmes, d'analyse de laboratoires, les </t>
  </si>
  <si>
    <t xml:space="preserve">service de 24317$ plus taxes, on ne fait que remplacer la main d'œuvre municipale qui n'était pas facturable.  </t>
  </si>
  <si>
    <t xml:space="preserve">tous les services municipaux qui sont dispensés aux citoyens.  En retirant l'employé et en octroyant un contrat de </t>
  </si>
  <si>
    <t>dendurand10@gmail.com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</si>
</sst>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$&quot;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164" fontId="0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164" fontId="4" fillId="0" borderId="0" xfId="0" applyNumberFormat="1" applyFont="1"/>
    <xf numFmtId="164" fontId="1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left" vertical="top"/>
    </xf>
    <xf numFmtId="0" fontId="6" fillId="0" borderId="0" xfId="0" applyFont="1"/>
    <xf numFmtId="164" fontId="6" fillId="0" borderId="0" xfId="0" applyNumberFormat="1" applyFont="1"/>
    <xf numFmtId="0" fontId="7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ndurand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31" zoomScaleNormal="100" workbookViewId="0">
      <selection activeCell="D53" sqref="D53"/>
    </sheetView>
  </sheetViews>
  <sheetFormatPr baseColWidth="10" defaultRowHeight="14.4" x14ac:dyDescent="0.3"/>
  <cols>
    <col min="1" max="1" width="17.88671875" customWidth="1"/>
    <col min="3" max="3" width="16" customWidth="1"/>
    <col min="4" max="4" width="29" customWidth="1"/>
    <col min="5" max="5" width="11.5546875" customWidth="1"/>
    <col min="8" max="8" width="15" customWidth="1"/>
    <col min="9" max="9" width="21.5546875" style="1" customWidth="1"/>
    <col min="10" max="10" width="14.77734375" style="1" bestFit="1" customWidth="1"/>
  </cols>
  <sheetData>
    <row r="1" spans="2:10" x14ac:dyDescent="0.3">
      <c r="B1" s="8"/>
      <c r="C1" s="11" t="s">
        <v>21</v>
      </c>
      <c r="D1" s="10"/>
      <c r="E1" s="10"/>
      <c r="F1" s="8"/>
      <c r="G1" s="8"/>
      <c r="H1" s="9"/>
      <c r="I1" s="10"/>
      <c r="J1" s="10"/>
    </row>
    <row r="2" spans="2:10" x14ac:dyDescent="0.3">
      <c r="C2" s="9" t="s">
        <v>6</v>
      </c>
      <c r="D2" s="10"/>
      <c r="E2" s="10"/>
      <c r="H2" s="9"/>
      <c r="I2" s="10"/>
      <c r="J2" s="10"/>
    </row>
    <row r="3" spans="2:10" x14ac:dyDescent="0.3">
      <c r="C3" s="9" t="s">
        <v>7</v>
      </c>
      <c r="D3" s="10"/>
      <c r="E3" s="10"/>
      <c r="H3" s="9"/>
      <c r="I3" s="10"/>
      <c r="J3" s="10"/>
    </row>
    <row r="4" spans="2:10" x14ac:dyDescent="0.3">
      <c r="C4" s="9"/>
      <c r="D4" s="10"/>
      <c r="E4" s="10"/>
      <c r="H4" s="9"/>
      <c r="I4" s="10"/>
      <c r="J4" s="10"/>
    </row>
    <row r="5" spans="2:10" x14ac:dyDescent="0.3">
      <c r="D5" s="13" t="s">
        <v>8</v>
      </c>
      <c r="E5" s="2" t="s">
        <v>9</v>
      </c>
      <c r="I5" s="2"/>
      <c r="J5" s="2"/>
    </row>
    <row r="6" spans="2:10" x14ac:dyDescent="0.3">
      <c r="D6" s="13" t="s">
        <v>15</v>
      </c>
      <c r="E6" s="13" t="s">
        <v>15</v>
      </c>
    </row>
    <row r="7" spans="2:10" x14ac:dyDescent="0.3">
      <c r="C7">
        <v>2004</v>
      </c>
      <c r="D7" s="1">
        <f>62.44+8</f>
        <v>70.44</v>
      </c>
      <c r="E7" s="1">
        <v>350.14</v>
      </c>
    </row>
    <row r="8" spans="2:10" x14ac:dyDescent="0.3">
      <c r="C8">
        <v>2005</v>
      </c>
      <c r="D8" s="1">
        <f>255.4+8</f>
        <v>263.39999999999998</v>
      </c>
      <c r="E8" s="1">
        <v>300</v>
      </c>
    </row>
    <row r="9" spans="2:10" x14ac:dyDescent="0.3">
      <c r="C9">
        <v>2006</v>
      </c>
      <c r="D9" s="1">
        <f>242.52+8</f>
        <v>250.52</v>
      </c>
      <c r="E9" s="1">
        <v>250</v>
      </c>
    </row>
    <row r="10" spans="2:10" x14ac:dyDescent="0.3">
      <c r="C10">
        <v>2007</v>
      </c>
      <c r="D10" s="1">
        <f>231.8+8</f>
        <v>239.8</v>
      </c>
      <c r="E10" s="1">
        <v>250</v>
      </c>
    </row>
    <row r="11" spans="2:10" x14ac:dyDescent="0.3">
      <c r="C11">
        <v>2008</v>
      </c>
      <c r="D11" s="1">
        <f>224.43+8</f>
        <v>232.43</v>
      </c>
      <c r="E11" s="1">
        <v>200</v>
      </c>
    </row>
    <row r="12" spans="2:10" x14ac:dyDescent="0.3">
      <c r="C12">
        <v>2009</v>
      </c>
      <c r="D12" s="1">
        <f>217.23+8</f>
        <v>225.23</v>
      </c>
      <c r="E12" s="1">
        <v>200</v>
      </c>
    </row>
    <row r="13" spans="2:10" x14ac:dyDescent="0.3">
      <c r="C13">
        <v>2010</v>
      </c>
      <c r="D13" s="1">
        <f>193.14+8</f>
        <v>201.14</v>
      </c>
      <c r="E13" s="1">
        <v>200</v>
      </c>
    </row>
    <row r="14" spans="2:10" x14ac:dyDescent="0.3">
      <c r="C14">
        <v>2011</v>
      </c>
      <c r="D14" s="1">
        <f>193.14+8</f>
        <v>201.14</v>
      </c>
      <c r="E14" s="1">
        <v>200</v>
      </c>
    </row>
    <row r="15" spans="2:10" x14ac:dyDescent="0.3">
      <c r="C15">
        <v>2012</v>
      </c>
      <c r="D15" s="1">
        <f>196.36+8</f>
        <v>204.36</v>
      </c>
      <c r="E15" s="1">
        <v>200</v>
      </c>
    </row>
    <row r="16" spans="2:10" x14ac:dyDescent="0.3">
      <c r="C16">
        <v>2013</v>
      </c>
      <c r="D16" s="1">
        <f>178.7+8</f>
        <v>186.7</v>
      </c>
      <c r="E16" s="1">
        <v>311.89999999999998</v>
      </c>
    </row>
    <row r="17" spans="3:13" x14ac:dyDescent="0.3">
      <c r="C17">
        <v>2014</v>
      </c>
      <c r="D17" s="1">
        <f>143.16+8</f>
        <v>151.16</v>
      </c>
      <c r="E17" s="1">
        <v>233.33</v>
      </c>
    </row>
    <row r="18" spans="3:13" x14ac:dyDescent="0.3">
      <c r="C18">
        <v>2015</v>
      </c>
      <c r="D18" s="1">
        <f>158.3+8</f>
        <v>166.3</v>
      </c>
      <c r="E18" s="1">
        <v>204.22</v>
      </c>
    </row>
    <row r="19" spans="3:13" x14ac:dyDescent="0.3">
      <c r="C19">
        <v>2016</v>
      </c>
      <c r="D19" s="1">
        <f>135.16+8</f>
        <v>143.16</v>
      </c>
      <c r="E19" s="1">
        <v>292.38</v>
      </c>
    </row>
    <row r="20" spans="3:13" x14ac:dyDescent="0.3">
      <c r="C20" s="3" t="s">
        <v>0</v>
      </c>
      <c r="D20" s="2">
        <f>SUM(D7:D19)</f>
        <v>2535.7799999999997</v>
      </c>
      <c r="E20" s="2">
        <f>SUM(E7:E19)</f>
        <v>3191.97</v>
      </c>
      <c r="H20" s="3"/>
      <c r="I20" s="2"/>
      <c r="J20" s="2"/>
    </row>
    <row r="21" spans="3:13" x14ac:dyDescent="0.3">
      <c r="C21" t="s">
        <v>4</v>
      </c>
      <c r="D21" s="2">
        <f>SUM(D20)/13</f>
        <v>195.05999999999997</v>
      </c>
      <c r="E21" s="2">
        <f>SUM(E20)/13</f>
        <v>245.53615384615384</v>
      </c>
      <c r="I21" s="2"/>
      <c r="J21" s="2"/>
    </row>
    <row r="22" spans="3:13" x14ac:dyDescent="0.3">
      <c r="C22" s="3" t="s">
        <v>5</v>
      </c>
      <c r="D22" s="1"/>
      <c r="E22" s="4">
        <f>SUM(D21:E21)</f>
        <v>440.59615384615381</v>
      </c>
      <c r="H22" s="3"/>
      <c r="J22" s="2"/>
      <c r="M22">
        <v>8</v>
      </c>
    </row>
    <row r="23" spans="3:13" x14ac:dyDescent="0.3">
      <c r="C23" t="s">
        <v>16</v>
      </c>
      <c r="D23" s="1"/>
      <c r="E23" s="1">
        <v>4000</v>
      </c>
    </row>
    <row r="24" spans="3:13" x14ac:dyDescent="0.3">
      <c r="C24" t="s">
        <v>1</v>
      </c>
      <c r="D24" s="1"/>
      <c r="E24" s="2">
        <f>SUM(E23)/35</f>
        <v>114.28571428571429</v>
      </c>
      <c r="J24" s="2"/>
    </row>
    <row r="25" spans="3:13" x14ac:dyDescent="0.3">
      <c r="C25" s="3" t="s">
        <v>0</v>
      </c>
      <c r="D25" s="6"/>
      <c r="E25" s="2">
        <f>SUM(E22,E24)</f>
        <v>554.88186813186815</v>
      </c>
      <c r="H25" s="3"/>
      <c r="I25" s="6"/>
      <c r="J25" s="2"/>
    </row>
    <row r="26" spans="3:13" x14ac:dyDescent="0.3">
      <c r="C26" t="s">
        <v>19</v>
      </c>
      <c r="D26" s="1"/>
      <c r="E26" s="12">
        <f>SUM(E32)</f>
        <v>342.85714285714283</v>
      </c>
    </row>
    <row r="27" spans="3:13" x14ac:dyDescent="0.3">
      <c r="C27" s="5" t="s">
        <v>0</v>
      </c>
      <c r="D27" s="4"/>
      <c r="E27" s="4">
        <f>SUM(E25:E26)</f>
        <v>897.73901098901092</v>
      </c>
      <c r="H27" s="5"/>
      <c r="I27" s="4"/>
      <c r="J27" s="4"/>
    </row>
    <row r="28" spans="3:13" x14ac:dyDescent="0.3">
      <c r="C28" s="3"/>
      <c r="D28" s="2"/>
      <c r="E28" s="2"/>
      <c r="H28" s="3"/>
      <c r="I28" s="2"/>
      <c r="J28" s="2"/>
    </row>
    <row r="29" spans="3:13" x14ac:dyDescent="0.3">
      <c r="C29" s="3" t="s">
        <v>17</v>
      </c>
      <c r="D29" s="2"/>
      <c r="E29" s="2"/>
      <c r="H29" s="3"/>
      <c r="I29" s="2"/>
      <c r="J29" s="2"/>
    </row>
    <row r="30" spans="3:13" x14ac:dyDescent="0.3">
      <c r="C30" s="3"/>
      <c r="D30" s="2"/>
      <c r="E30" s="2"/>
      <c r="H30" s="3"/>
      <c r="I30" s="2"/>
      <c r="J30" s="2"/>
    </row>
    <row r="31" spans="3:13" x14ac:dyDescent="0.3">
      <c r="C31" t="s">
        <v>13</v>
      </c>
      <c r="D31" s="1"/>
      <c r="E31" s="12">
        <v>12000</v>
      </c>
    </row>
    <row r="32" spans="3:13" x14ac:dyDescent="0.3">
      <c r="C32" t="s">
        <v>11</v>
      </c>
      <c r="D32" s="1"/>
      <c r="E32" s="12">
        <f>12000/35</f>
        <v>342.85714285714283</v>
      </c>
    </row>
    <row r="33" spans="1:10" x14ac:dyDescent="0.3">
      <c r="C33" t="s">
        <v>10</v>
      </c>
      <c r="D33" s="1"/>
      <c r="E33" s="1">
        <v>100</v>
      </c>
    </row>
    <row r="34" spans="1:10" x14ac:dyDescent="0.3">
      <c r="C34" s="5" t="s">
        <v>0</v>
      </c>
      <c r="D34" s="7"/>
      <c r="E34" s="4">
        <f>SUM(E32:E33)</f>
        <v>442.85714285714283</v>
      </c>
      <c r="H34" s="5"/>
      <c r="I34" s="7"/>
      <c r="J34" s="4"/>
    </row>
    <row r="35" spans="1:10" ht="18" x14ac:dyDescent="0.35">
      <c r="C35" s="15" t="s">
        <v>18</v>
      </c>
      <c r="D35" s="16"/>
      <c r="E35" s="16">
        <f>SUM(E27)-E34</f>
        <v>454.88186813186809</v>
      </c>
      <c r="H35" s="5"/>
      <c r="I35" s="4"/>
      <c r="J35" s="4"/>
    </row>
    <row r="37" spans="1:10" x14ac:dyDescent="0.3">
      <c r="A37" s="3" t="s">
        <v>14</v>
      </c>
    </row>
    <row r="38" spans="1:10" x14ac:dyDescent="0.3">
      <c r="A38" t="s">
        <v>24</v>
      </c>
    </row>
    <row r="39" spans="1:10" x14ac:dyDescent="0.3">
      <c r="A39" t="s">
        <v>23</v>
      </c>
    </row>
    <row r="40" spans="1:10" x14ac:dyDescent="0.3">
      <c r="A40" t="s">
        <v>22</v>
      </c>
    </row>
    <row r="41" spans="1:10" x14ac:dyDescent="0.3">
      <c r="A41" t="s">
        <v>20</v>
      </c>
    </row>
    <row r="42" spans="1:10" x14ac:dyDescent="0.3">
      <c r="A42" t="s">
        <v>26</v>
      </c>
    </row>
    <row r="43" spans="1:10" x14ac:dyDescent="0.3">
      <c r="A43" t="s">
        <v>25</v>
      </c>
    </row>
    <row r="44" spans="1:10" x14ac:dyDescent="0.3">
      <c r="A44" t="s">
        <v>12</v>
      </c>
    </row>
    <row r="45" spans="1:10" x14ac:dyDescent="0.3">
      <c r="A45" t="s">
        <v>2</v>
      </c>
    </row>
    <row r="47" spans="1:10" x14ac:dyDescent="0.3">
      <c r="A47" s="3" t="s">
        <v>3</v>
      </c>
      <c r="C47" s="17"/>
    </row>
    <row r="48" spans="1:10" x14ac:dyDescent="0.3">
      <c r="A48" s="14">
        <v>42753</v>
      </c>
    </row>
    <row r="49" spans="1:1" x14ac:dyDescent="0.3">
      <c r="A49" s="17" t="s">
        <v>27</v>
      </c>
    </row>
  </sheetData>
  <hyperlinks>
    <hyperlink ref="A49" r:id="rId1"/>
  </hyperlinks>
  <printOptions horizontalCentered="1" verticalCentered="1"/>
  <pageMargins left="0" right="0" top="0" bottom="0" header="0.3" footer="0.3"/>
  <pageSetup orientation="portrait" horizontalDpi="4294967293" verticalDpi="0" r:id="rId2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modifié 12.1.2017</vt:lpstr>
      <vt:lpstr>'modifié 12.1.2017'!Zone_d_impression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dendurand@outlook.com</dc:creator>
  <cp:lastModifiedBy>dendurand@outlook.com</cp:lastModifiedBy>
  <cp:lastPrinted>2017-01-18T16:43:45Z</cp:lastPrinted>
  <dcterms:created xsi:type="dcterms:W3CDTF">2016-12-14T13:10:16Z</dcterms:created>
  <dcterms:modified xsi:type="dcterms:W3CDTF">2017-01-18T16:43:51Z</dcterms:modified>
</cp:coreProperties>
</file>